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porter\Downloads\"/>
    </mc:Choice>
  </mc:AlternateContent>
  <xr:revisionPtr revIDLastSave="0" documentId="13_ncr:1_{4F7FD4AC-DB48-4331-8393-A50DB731387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" i="1" l="1"/>
  <c r="H12" i="1"/>
  <c r="J12" i="1" s="1"/>
  <c r="L12" i="1" s="1"/>
  <c r="H16" i="1"/>
  <c r="J16" i="1" s="1"/>
  <c r="L16" i="1" s="1"/>
  <c r="H13" i="1"/>
  <c r="J13" i="1" s="1"/>
  <c r="K13" i="1" s="1"/>
  <c r="H24" i="1"/>
  <c r="H32" i="1"/>
  <c r="J32" i="1" s="1"/>
  <c r="K32" i="1" s="1"/>
  <c r="H43" i="1"/>
  <c r="J43" i="1" s="1"/>
  <c r="L43" i="1" s="1"/>
  <c r="H5" i="1"/>
  <c r="J5" i="1" s="1"/>
  <c r="K5" i="1" s="1"/>
  <c r="H40" i="1"/>
  <c r="J40" i="1" s="1"/>
  <c r="L40" i="1" s="1"/>
  <c r="H4" i="1"/>
  <c r="J4" i="1" s="1"/>
  <c r="L4" i="1" s="1"/>
  <c r="H8" i="1"/>
  <c r="H18" i="1"/>
  <c r="J18" i="1" s="1"/>
  <c r="L18" i="1" s="1"/>
  <c r="H44" i="1"/>
  <c r="J44" i="1" s="1"/>
  <c r="L44" i="1" s="1"/>
  <c r="H23" i="1"/>
  <c r="J23" i="1" s="1"/>
  <c r="L23" i="1" s="1"/>
  <c r="H22" i="1"/>
  <c r="J22" i="1" s="1"/>
  <c r="L22" i="1" s="1"/>
  <c r="H28" i="1"/>
  <c r="J28" i="1" s="1"/>
  <c r="L28" i="1" s="1"/>
  <c r="H29" i="1"/>
  <c r="J29" i="1" s="1"/>
  <c r="L29" i="1" s="1"/>
  <c r="H31" i="1"/>
  <c r="H30" i="1"/>
  <c r="J30" i="1" s="1"/>
  <c r="H10" i="1"/>
  <c r="J10" i="1" s="1"/>
  <c r="K10" i="1" s="1"/>
  <c r="H37" i="1"/>
  <c r="J37" i="1" s="1"/>
  <c r="L37" i="1" s="1"/>
  <c r="H38" i="1"/>
  <c r="J38" i="1" s="1"/>
  <c r="K38" i="1" s="1"/>
  <c r="H41" i="1"/>
  <c r="J41" i="1" s="1"/>
  <c r="K41" i="1" s="1"/>
  <c r="H34" i="1"/>
  <c r="J34" i="1" s="1"/>
  <c r="K34" i="1" s="1"/>
  <c r="H11" i="1"/>
  <c r="J11" i="1" s="1"/>
  <c r="L11" i="1" s="1"/>
  <c r="H6" i="1"/>
  <c r="J6" i="1" s="1"/>
  <c r="L6" i="1" s="1"/>
  <c r="H19" i="1"/>
  <c r="J19" i="1" s="1"/>
  <c r="L19" i="1" s="1"/>
  <c r="H14" i="1"/>
  <c r="J14" i="1" s="1"/>
  <c r="L14" i="1" s="1"/>
  <c r="H36" i="1"/>
  <c r="H27" i="1"/>
  <c r="J27" i="1" s="1"/>
  <c r="L27" i="1" s="1"/>
  <c r="H25" i="1"/>
  <c r="H35" i="1"/>
  <c r="J35" i="1" s="1"/>
  <c r="L35" i="1" s="1"/>
  <c r="H21" i="1"/>
  <c r="J21" i="1" s="1"/>
  <c r="K21" i="1" s="1"/>
  <c r="H26" i="1"/>
  <c r="H17" i="1"/>
  <c r="J17" i="1" s="1"/>
  <c r="L17" i="1" s="1"/>
  <c r="H9" i="1"/>
  <c r="H33" i="1"/>
  <c r="J33" i="1" s="1"/>
  <c r="K33" i="1" s="1"/>
  <c r="H39" i="1"/>
  <c r="J39" i="1" s="1"/>
  <c r="K39" i="1" s="1"/>
  <c r="H7" i="1"/>
  <c r="J7" i="1" s="1"/>
  <c r="H20" i="1"/>
  <c r="J20" i="1" s="1"/>
  <c r="H47" i="1"/>
  <c r="H46" i="1"/>
  <c r="J46" i="1" s="1"/>
  <c r="L46" i="1" s="1"/>
  <c r="H48" i="1"/>
  <c r="J48" i="1" s="1"/>
  <c r="K48" i="1" s="1"/>
  <c r="H49" i="1"/>
  <c r="J49" i="1" s="1"/>
  <c r="L49" i="1" s="1"/>
  <c r="H50" i="1"/>
  <c r="J50" i="1" s="1"/>
  <c r="L50" i="1" s="1"/>
  <c r="H15" i="1"/>
  <c r="H42" i="1"/>
  <c r="J42" i="1" s="1"/>
  <c r="H45" i="1"/>
  <c r="J45" i="1" s="1"/>
  <c r="L45" i="1" s="1"/>
  <c r="H3" i="1"/>
  <c r="J3" i="1" s="1"/>
  <c r="K3" i="1" s="1"/>
  <c r="P12" i="1"/>
  <c r="P16" i="1"/>
  <c r="P13" i="1"/>
  <c r="P24" i="1"/>
  <c r="P32" i="1"/>
  <c r="P43" i="1"/>
  <c r="P5" i="1"/>
  <c r="P40" i="1"/>
  <c r="P4" i="1"/>
  <c r="P8" i="1"/>
  <c r="P18" i="1"/>
  <c r="P44" i="1"/>
  <c r="P23" i="1"/>
  <c r="P22" i="1"/>
  <c r="P28" i="1"/>
  <c r="P29" i="1"/>
  <c r="P31" i="1"/>
  <c r="P30" i="1"/>
  <c r="P10" i="1"/>
  <c r="P37" i="1"/>
  <c r="P38" i="1"/>
  <c r="P41" i="1"/>
  <c r="P34" i="1"/>
  <c r="P11" i="1"/>
  <c r="P6" i="1"/>
  <c r="P19" i="1"/>
  <c r="P14" i="1"/>
  <c r="P36" i="1"/>
  <c r="P27" i="1"/>
  <c r="P25" i="1"/>
  <c r="P35" i="1"/>
  <c r="P21" i="1"/>
  <c r="P26" i="1"/>
  <c r="P17" i="1"/>
  <c r="P9" i="1"/>
  <c r="P33" i="1"/>
  <c r="P39" i="1"/>
  <c r="P7" i="1"/>
  <c r="P20" i="1"/>
  <c r="P47" i="1"/>
  <c r="P46" i="1"/>
  <c r="P48" i="1"/>
  <c r="P49" i="1"/>
  <c r="P50" i="1"/>
  <c r="P15" i="1"/>
  <c r="P42" i="1"/>
  <c r="P45" i="1"/>
  <c r="J47" i="1"/>
  <c r="L47" i="1" s="1"/>
  <c r="J8" i="1"/>
  <c r="L8" i="1" s="1"/>
  <c r="J26" i="1"/>
  <c r="L26" i="1" s="1"/>
  <c r="J24" i="1"/>
  <c r="K24" i="1" s="1"/>
  <c r="J31" i="1"/>
  <c r="L31" i="1" s="1"/>
  <c r="J36" i="1"/>
  <c r="K36" i="1" s="1"/>
  <c r="J25" i="1"/>
  <c r="K25" i="1" s="1"/>
  <c r="J9" i="1"/>
  <c r="L9" i="1" s="1"/>
  <c r="J15" i="1"/>
  <c r="K15" i="1" s="1"/>
  <c r="K45" i="1" l="1"/>
  <c r="K19" i="1"/>
  <c r="N45" i="1"/>
  <c r="L38" i="1"/>
  <c r="N38" i="1" s="1"/>
  <c r="L20" i="1"/>
  <c r="K20" i="1"/>
  <c r="K31" i="1"/>
  <c r="N31" i="1" s="1"/>
  <c r="K49" i="1"/>
  <c r="N49" i="1" s="1"/>
  <c r="K17" i="1"/>
  <c r="N17" i="1" s="1"/>
  <c r="K50" i="1"/>
  <c r="N50" i="1" s="1"/>
  <c r="L42" i="1"/>
  <c r="K42" i="1"/>
  <c r="L48" i="1"/>
  <c r="N48" i="1" s="1"/>
  <c r="L21" i="1"/>
  <c r="N21" i="1" s="1"/>
  <c r="L10" i="1"/>
  <c r="N10" i="1" s="1"/>
  <c r="K26" i="1"/>
  <c r="N26" i="1" s="1"/>
  <c r="K11" i="1"/>
  <c r="N11" i="1" s="1"/>
  <c r="L34" i="1"/>
  <c r="N34" i="1" s="1"/>
  <c r="L30" i="1"/>
  <c r="K30" i="1"/>
  <c r="L3" i="1"/>
  <c r="N3" i="1" s="1"/>
  <c r="K12" i="1"/>
  <c r="N12" i="1" s="1"/>
  <c r="K16" i="1"/>
  <c r="N16" i="1" s="1"/>
  <c r="L25" i="1"/>
  <c r="L5" i="1"/>
  <c r="N5" i="1" s="1"/>
  <c r="K22" i="1"/>
  <c r="K40" i="1"/>
  <c r="N40" i="1" s="1"/>
  <c r="K46" i="1"/>
  <c r="N46" i="1" s="1"/>
  <c r="K47" i="1"/>
  <c r="N47" i="1" s="1"/>
  <c r="K14" i="1"/>
  <c r="K37" i="1"/>
  <c r="L7" i="1"/>
  <c r="K44" i="1"/>
  <c r="N44" i="1" s="1"/>
  <c r="K43" i="1"/>
  <c r="N43" i="1" s="1"/>
  <c r="K6" i="1"/>
  <c r="K9" i="1"/>
  <c r="L15" i="1"/>
  <c r="L39" i="1"/>
  <c r="L36" i="1"/>
  <c r="L32" i="1"/>
  <c r="N32" i="1" s="1"/>
  <c r="K27" i="1"/>
  <c r="K23" i="1"/>
  <c r="K18" i="1"/>
  <c r="K35" i="1"/>
  <c r="N35" i="1" s="1"/>
  <c r="L33" i="1"/>
  <c r="L24" i="1"/>
  <c r="N24" i="1" s="1"/>
  <c r="K29" i="1"/>
  <c r="N29" i="1" s="1"/>
  <c r="K8" i="1"/>
  <c r="L13" i="1"/>
  <c r="N13" i="1" s="1"/>
  <c r="L41" i="1"/>
  <c r="N41" i="1" s="1"/>
  <c r="K28" i="1"/>
  <c r="K4" i="1"/>
  <c r="N4" i="1" s="1"/>
  <c r="K7" i="1"/>
  <c r="N20" i="1" l="1"/>
  <c r="N42" i="1"/>
  <c r="N30" i="1"/>
  <c r="N7" i="1"/>
  <c r="N28" i="1"/>
  <c r="N19" i="1"/>
  <c r="N15" i="1"/>
  <c r="N14" i="1"/>
  <c r="N36" i="1"/>
  <c r="N27" i="1"/>
  <c r="N25" i="1"/>
  <c r="N6" i="1"/>
  <c r="N8" i="1"/>
  <c r="N18" i="1"/>
  <c r="N23" i="1"/>
  <c r="N22" i="1"/>
  <c r="N37" i="1"/>
  <c r="N33" i="1"/>
  <c r="N39" i="1"/>
  <c r="C12" i="1"/>
  <c r="C16" i="1" s="1"/>
  <c r="N9" i="1" l="1"/>
</calcChain>
</file>

<file path=xl/sharedStrings.xml><?xml version="1.0" encoding="utf-8"?>
<sst xmlns="http://schemas.openxmlformats.org/spreadsheetml/2006/main" count="256" uniqueCount="121">
  <si>
    <t>Last Name</t>
  </si>
  <si>
    <t>First Name</t>
  </si>
  <si>
    <t>Department Name</t>
  </si>
  <si>
    <t>Hire Date</t>
  </si>
  <si>
    <t>Status Type</t>
  </si>
  <si>
    <t>Salary</t>
  </si>
  <si>
    <t>Retire Amount</t>
  </si>
  <si>
    <t>FICA Amount</t>
  </si>
  <si>
    <t>Health</t>
  </si>
  <si>
    <t>Total Compensation</t>
  </si>
  <si>
    <t>rules</t>
  </si>
  <si>
    <t xml:space="preserve">Drives vehicle home - see IRS commuting </t>
  </si>
  <si>
    <t>Bronson</t>
  </si>
  <si>
    <t>William</t>
  </si>
  <si>
    <t>Administration</t>
  </si>
  <si>
    <t>full time</t>
  </si>
  <si>
    <t>Total PTO</t>
  </si>
  <si>
    <t>Michael</t>
  </si>
  <si>
    <t>Solid Waste</t>
  </si>
  <si>
    <t>Electric</t>
  </si>
  <si>
    <t>Diana</t>
  </si>
  <si>
    <t>Water Plant</t>
  </si>
  <si>
    <t>Police</t>
  </si>
  <si>
    <t xml:space="preserve">Water   </t>
  </si>
  <si>
    <t>Smith</t>
  </si>
  <si>
    <t>Fire</t>
  </si>
  <si>
    <t>NO</t>
  </si>
  <si>
    <t>YES</t>
  </si>
  <si>
    <t>Matthew</t>
  </si>
  <si>
    <t>Poole</t>
  </si>
  <si>
    <t>Herb</t>
  </si>
  <si>
    <t>Recreation</t>
  </si>
  <si>
    <t>Harbin</t>
  </si>
  <si>
    <t>Kevin</t>
  </si>
  <si>
    <t>Rebecca</t>
  </si>
  <si>
    <t>Carter</t>
  </si>
  <si>
    <t>Kiley</t>
  </si>
  <si>
    <t>Total PTO amount</t>
  </si>
  <si>
    <t>Holbrooks</t>
  </si>
  <si>
    <t>Stephanie</t>
  </si>
  <si>
    <t>Utility Administration</t>
  </si>
  <si>
    <t>Price</t>
  </si>
  <si>
    <t>Taylor</t>
  </si>
  <si>
    <t>Miller</t>
  </si>
  <si>
    <t>Trey</t>
  </si>
  <si>
    <t>Arini</t>
  </si>
  <si>
    <t>Steve</t>
  </si>
  <si>
    <t>Crane</t>
  </si>
  <si>
    <t>Johnny</t>
  </si>
  <si>
    <t>Crocker</t>
  </si>
  <si>
    <t>Olvera</t>
  </si>
  <si>
    <t>Ruben</t>
  </si>
  <si>
    <t>Satterfield</t>
  </si>
  <si>
    <t>Wallace</t>
  </si>
  <si>
    <t>Jones</t>
  </si>
  <si>
    <t>Robert</t>
  </si>
  <si>
    <t>Code Enforcement</t>
  </si>
  <si>
    <t>Merck</t>
  </si>
  <si>
    <t>Jon</t>
  </si>
  <si>
    <t>Davis</t>
  </si>
  <si>
    <t>Johnathan</t>
  </si>
  <si>
    <t>Overtime YTD</t>
  </si>
  <si>
    <t>Overton</t>
  </si>
  <si>
    <t xml:space="preserve">Salary with </t>
  </si>
  <si>
    <t>Baty</t>
  </si>
  <si>
    <t>Constance</t>
  </si>
  <si>
    <t>Cody</t>
  </si>
  <si>
    <t>Andrew</t>
  </si>
  <si>
    <t xml:space="preserve">Egolf </t>
  </si>
  <si>
    <t>Aaron</t>
  </si>
  <si>
    <t>Water</t>
  </si>
  <si>
    <t>Hall</t>
  </si>
  <si>
    <t>Allen</t>
  </si>
  <si>
    <t>Klaren</t>
  </si>
  <si>
    <t>Richard</t>
  </si>
  <si>
    <t>Nix</t>
  </si>
  <si>
    <t>Alfred</t>
  </si>
  <si>
    <t>Sewer</t>
  </si>
  <si>
    <t>Vazquez</t>
  </si>
  <si>
    <t>Antelmo</t>
  </si>
  <si>
    <t>Osbon</t>
  </si>
  <si>
    <t>Reagan</t>
  </si>
  <si>
    <t>Dieska</t>
  </si>
  <si>
    <t>Todd</t>
  </si>
  <si>
    <t>Leigh</t>
  </si>
  <si>
    <t>Lecroy</t>
  </si>
  <si>
    <t>Jeffrey</t>
  </si>
  <si>
    <t>Cawthon</t>
  </si>
  <si>
    <t>Joshua</t>
  </si>
  <si>
    <t>Fred</t>
  </si>
  <si>
    <t>Harrison</t>
  </si>
  <si>
    <t>David</t>
  </si>
  <si>
    <t>Sheppard</t>
  </si>
  <si>
    <t>Austin</t>
  </si>
  <si>
    <t>Pressley</t>
  </si>
  <si>
    <t>Latta-Pratt</t>
  </si>
  <si>
    <t>Anthony</t>
  </si>
  <si>
    <t>Hopkins</t>
  </si>
  <si>
    <t>Jennifer</t>
  </si>
  <si>
    <t xml:space="preserve">Baker </t>
  </si>
  <si>
    <t>Noah</t>
  </si>
  <si>
    <t>Robinson</t>
  </si>
  <si>
    <t>Charles</t>
  </si>
  <si>
    <t>Parris</t>
  </si>
  <si>
    <t>Scott</t>
  </si>
  <si>
    <t>Swafford</t>
  </si>
  <si>
    <t>Jonathan</t>
  </si>
  <si>
    <t>Christopher</t>
  </si>
  <si>
    <t>James</t>
  </si>
  <si>
    <t>Viger</t>
  </si>
  <si>
    <t xml:space="preserve">NO </t>
  </si>
  <si>
    <t>Osterbrink</t>
  </si>
  <si>
    <t>Trevor</t>
  </si>
  <si>
    <t>Lunz</t>
  </si>
  <si>
    <t>Brian</t>
  </si>
  <si>
    <t>Moore</t>
  </si>
  <si>
    <t>Donald</t>
  </si>
  <si>
    <t>Marcengill</t>
  </si>
  <si>
    <t xml:space="preserve"> full time</t>
  </si>
  <si>
    <t>Lee</t>
  </si>
  <si>
    <t>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</si>
</sst>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9BC2E6"/>
      </left>
      <right/>
      <top style="thin">
        <color rgb="FF9BC2E6"/>
      </top>
      <bottom/>
      <diagonal/>
    </border>
    <border>
      <left/>
      <right/>
      <top style="thin">
        <color rgb="FF9BC2E6"/>
      </top>
      <bottom/>
      <diagonal/>
    </border>
    <border>
      <left/>
      <right style="thin">
        <color rgb="FF9BC2E6"/>
      </right>
      <top style="thin">
        <color rgb="FF9BC2E6"/>
      </top>
      <bottom/>
      <diagonal/>
    </border>
    <border>
      <left style="thin">
        <color rgb="FF9BC2E6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9BC2E6"/>
      </right>
      <top/>
      <bottom style="thin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/>
    <xf numFmtId="44" fontId="0" fillId="3" borderId="0" xfId="1" applyFont="1" applyFill="1"/>
    <xf numFmtId="44" fontId="0" fillId="0" borderId="0" xfId="1" applyFont="1" applyFill="1"/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165" fontId="0" fillId="3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7" fontId="0" fillId="0" borderId="0" xfId="0" applyNumberFormat="1" applyFill="1"/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/>
    <xf numFmtId="44" fontId="0" fillId="4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zoomScaleNormal="100" workbookViewId="0">
      <pane ySplit="1" topLeftCell="A2" activePane="bottomLeft" state="frozen"/>
      <selection pane="bottomLeft" activeCell="N3" sqref="N3"/>
    </sheetView>
  </sheetViews>
  <sheetFormatPr defaultColWidth="8.85546875" defaultRowHeight="15" x14ac:dyDescent="0.25"/>
  <cols>
    <col min="1" max="1" width="16.140625" customWidth="1"/>
    <col min="2" max="2" width="15.5703125" customWidth="1"/>
    <col min="3" max="3" width="21.42578125" customWidth="1"/>
    <col min="4" max="4" width="13.5703125" style="4" customWidth="1"/>
    <col min="5" max="5" width="15.85546875" style="4" customWidth="1"/>
    <col min="6" max="6" width="11.140625" style="4" customWidth="1"/>
    <col min="7" max="7" width="11.140625" style="4" hidden="1" customWidth="1"/>
    <col min="8" max="8" width="12.42578125" style="3" customWidth="1"/>
    <col min="9" max="10" width="13" style="3" customWidth="1"/>
    <col min="11" max="11" width="14.5703125" style="3" customWidth="1"/>
    <col min="12" max="12" width="14.42578125" style="3" customWidth="1"/>
    <col min="13" max="13" width="13.42578125" style="3" customWidth="1"/>
    <col min="14" max="14" width="16.5703125" style="3" customWidth="1"/>
    <col min="15" max="15" width="11.85546875" customWidth="1"/>
    <col min="16" max="16" width="15" customWidth="1"/>
    <col min="17" max="17" width="13.42578125" bestFit="1" customWidth="1"/>
  </cols>
  <sheetData>
    <row r="1" spans="1:16" ht="39" customHeight="1" x14ac:dyDescent="0.25">
      <c r="A1" s="32" t="s">
        <v>0</v>
      </c>
      <c r="B1" s="34" t="s">
        <v>1</v>
      </c>
      <c r="C1" s="34" t="s">
        <v>2</v>
      </c>
      <c r="D1" s="34" t="s">
        <v>3</v>
      </c>
      <c r="E1" s="1" t="s">
        <v>11</v>
      </c>
      <c r="F1" s="34" t="s">
        <v>4</v>
      </c>
      <c r="G1" s="14"/>
      <c r="H1" s="30" t="s">
        <v>5</v>
      </c>
      <c r="I1" s="28" t="s">
        <v>61</v>
      </c>
      <c r="J1" s="6" t="s">
        <v>63</v>
      </c>
      <c r="K1" s="28" t="s">
        <v>6</v>
      </c>
      <c r="L1" s="30" t="s">
        <v>7</v>
      </c>
      <c r="M1" s="28" t="s">
        <v>8</v>
      </c>
      <c r="N1" s="28" t="s">
        <v>9</v>
      </c>
      <c r="O1" s="24" t="s">
        <v>16</v>
      </c>
      <c r="P1" s="26" t="s">
        <v>37</v>
      </c>
    </row>
    <row r="2" spans="1:16" ht="26.25" x14ac:dyDescent="0.25">
      <c r="A2" s="33"/>
      <c r="B2" s="35"/>
      <c r="C2" s="35"/>
      <c r="D2" s="35"/>
      <c r="E2" s="2" t="s">
        <v>10</v>
      </c>
      <c r="F2" s="35"/>
      <c r="G2" s="15" t="s">
        <v>120</v>
      </c>
      <c r="H2" s="31"/>
      <c r="I2" s="29"/>
      <c r="J2" s="7" t="s">
        <v>61</v>
      </c>
      <c r="K2" s="29"/>
      <c r="L2" s="31"/>
      <c r="M2" s="29"/>
      <c r="N2" s="29"/>
      <c r="O2" s="25"/>
      <c r="P2" s="27"/>
    </row>
    <row r="3" spans="1:16" x14ac:dyDescent="0.25">
      <c r="A3" s="8" t="s">
        <v>12</v>
      </c>
      <c r="B3" s="8" t="s">
        <v>13</v>
      </c>
      <c r="C3" s="8" t="s">
        <v>14</v>
      </c>
      <c r="D3" s="9">
        <v>44144</v>
      </c>
      <c r="E3" s="10" t="s">
        <v>26</v>
      </c>
      <c r="F3" s="10" t="s">
        <v>15</v>
      </c>
      <c r="G3" s="16">
        <v>70.316999999999993</v>
      </c>
      <c r="H3" s="11">
        <f>G3*80*26</f>
        <v>146259.35999999999</v>
      </c>
      <c r="I3" s="11">
        <v>0</v>
      </c>
      <c r="J3" s="11">
        <f>H3+I3</f>
        <v>146259.35999999999</v>
      </c>
      <c r="K3" s="11">
        <f>J3*18.56%</f>
        <v>27145.737215999994</v>
      </c>
      <c r="L3" s="11">
        <f>J3*7.65%</f>
        <v>11188.841039999999</v>
      </c>
      <c r="M3" s="11">
        <v>0</v>
      </c>
      <c r="N3" s="11">
        <f>SUM(J3:M3)</f>
        <v>184593.93825599996</v>
      </c>
      <c r="O3" s="8">
        <v>536</v>
      </c>
      <c r="P3" s="12">
        <f>O3*G3</f>
        <v>37689.911999999997</v>
      </c>
    </row>
    <row r="4" spans="1:16" x14ac:dyDescent="0.25">
      <c r="A4" t="s">
        <v>99</v>
      </c>
      <c r="B4" t="s">
        <v>84</v>
      </c>
      <c r="C4" t="s">
        <v>19</v>
      </c>
      <c r="D4" s="5">
        <v>45617</v>
      </c>
      <c r="E4" s="4" t="s">
        <v>26</v>
      </c>
      <c r="F4" s="4" t="s">
        <v>15</v>
      </c>
      <c r="G4" s="17">
        <v>48</v>
      </c>
      <c r="H4" s="18">
        <f>G4*80*26</f>
        <v>99840</v>
      </c>
      <c r="I4" s="3">
        <v>468</v>
      </c>
      <c r="J4" s="3">
        <f>H4+I4</f>
        <v>100308</v>
      </c>
      <c r="K4" s="3">
        <f>J4*18.56%</f>
        <v>18617.164799999999</v>
      </c>
      <c r="L4" s="3">
        <f>J4*7.65%</f>
        <v>7673.5619999999999</v>
      </c>
      <c r="M4" s="3">
        <v>13534.32</v>
      </c>
      <c r="N4" s="3">
        <f>SUM(J4:M4)</f>
        <v>140133.04680000001</v>
      </c>
      <c r="O4">
        <v>32</v>
      </c>
      <c r="P4" s="13">
        <f>O4*G4</f>
        <v>1536</v>
      </c>
    </row>
    <row r="5" spans="1:16" x14ac:dyDescent="0.25">
      <c r="A5" t="s">
        <v>103</v>
      </c>
      <c r="B5" t="s">
        <v>104</v>
      </c>
      <c r="C5" t="s">
        <v>40</v>
      </c>
      <c r="D5" s="5">
        <v>44593</v>
      </c>
      <c r="E5" s="4" t="s">
        <v>27</v>
      </c>
      <c r="F5" s="4" t="s">
        <v>15</v>
      </c>
      <c r="G5" s="17">
        <v>47.307000000000002</v>
      </c>
      <c r="H5" s="18">
        <f>G5*80*26</f>
        <v>98398.560000000012</v>
      </c>
      <c r="I5" s="3">
        <v>0</v>
      </c>
      <c r="J5" s="3">
        <f>H5+I5</f>
        <v>98398.560000000012</v>
      </c>
      <c r="K5" s="3">
        <f>J5*18.56%</f>
        <v>18262.772736000003</v>
      </c>
      <c r="L5" s="3">
        <f>J5*7.65%</f>
        <v>7527.4898400000011</v>
      </c>
      <c r="M5" s="3">
        <v>13534.32</v>
      </c>
      <c r="N5" s="3">
        <f>SUM(J5:M5)</f>
        <v>137723.14257600001</v>
      </c>
      <c r="O5">
        <v>0</v>
      </c>
      <c r="P5" s="13">
        <f>O5*G5</f>
        <v>0</v>
      </c>
    </row>
    <row r="6" spans="1:16" x14ac:dyDescent="0.25">
      <c r="A6" s="8" t="s">
        <v>43</v>
      </c>
      <c r="B6" s="8" t="s">
        <v>89</v>
      </c>
      <c r="C6" s="8" t="s">
        <v>22</v>
      </c>
      <c r="D6" s="9">
        <v>45418</v>
      </c>
      <c r="E6" s="10" t="s">
        <v>27</v>
      </c>
      <c r="F6" s="10" t="s">
        <v>15</v>
      </c>
      <c r="G6" s="16">
        <v>45.234999999999999</v>
      </c>
      <c r="H6" s="11">
        <f>G6*80*26</f>
        <v>94088.8</v>
      </c>
      <c r="I6" s="11">
        <v>0</v>
      </c>
      <c r="J6" s="11">
        <f>H6+I6</f>
        <v>94088.8</v>
      </c>
      <c r="K6" s="11">
        <f>J6*21.24%</f>
        <v>19984.46112</v>
      </c>
      <c r="L6" s="11">
        <f>J6*7.65%</f>
        <v>7197.7932000000001</v>
      </c>
      <c r="M6" s="11">
        <v>6518.64</v>
      </c>
      <c r="N6" s="11">
        <f>SUM(J6:M6)</f>
        <v>127789.69432000001</v>
      </c>
      <c r="O6" s="8">
        <v>32</v>
      </c>
      <c r="P6" s="12">
        <f>O6*G6</f>
        <v>1447.52</v>
      </c>
    </row>
    <row r="7" spans="1:16" x14ac:dyDescent="0.25">
      <c r="A7" t="s">
        <v>24</v>
      </c>
      <c r="B7" t="s">
        <v>17</v>
      </c>
      <c r="C7" t="s">
        <v>25</v>
      </c>
      <c r="D7" s="5">
        <v>36357</v>
      </c>
      <c r="E7" s="4" t="s">
        <v>27</v>
      </c>
      <c r="F7" s="4" t="s">
        <v>15</v>
      </c>
      <c r="G7" s="17">
        <v>42.944000000000003</v>
      </c>
      <c r="H7" s="18">
        <f>G7*80*26</f>
        <v>89323.520000000019</v>
      </c>
      <c r="I7" s="3">
        <v>0</v>
      </c>
      <c r="J7" s="3">
        <f>H7+I7</f>
        <v>89323.520000000019</v>
      </c>
      <c r="K7" s="3">
        <f>J7*21.24%</f>
        <v>18972.315648000003</v>
      </c>
      <c r="L7" s="3">
        <f>J7*7.65%</f>
        <v>6833.2492800000009</v>
      </c>
      <c r="M7" s="3">
        <v>6518.64</v>
      </c>
      <c r="N7" s="3">
        <f>SUM(J7:M7)</f>
        <v>121647.72492800003</v>
      </c>
      <c r="O7">
        <v>552</v>
      </c>
      <c r="P7" s="13">
        <f>O7*G7</f>
        <v>23705.088</v>
      </c>
    </row>
    <row r="8" spans="1:16" x14ac:dyDescent="0.25">
      <c r="A8" s="8" t="s">
        <v>41</v>
      </c>
      <c r="B8" s="8" t="s">
        <v>42</v>
      </c>
      <c r="C8" s="8" t="s">
        <v>19</v>
      </c>
      <c r="D8" s="9">
        <v>42863</v>
      </c>
      <c r="E8" s="10" t="s">
        <v>27</v>
      </c>
      <c r="F8" s="10" t="s">
        <v>15</v>
      </c>
      <c r="G8" s="16">
        <v>41.35</v>
      </c>
      <c r="H8" s="11">
        <f>G8*80*26</f>
        <v>86008</v>
      </c>
      <c r="I8" s="11">
        <v>9357.91</v>
      </c>
      <c r="J8" s="11">
        <f>H8+I8</f>
        <v>95365.91</v>
      </c>
      <c r="K8" s="11">
        <f>J8*18.56%</f>
        <v>17699.912895999998</v>
      </c>
      <c r="L8" s="11">
        <f>J8*7.65%</f>
        <v>7295.492115</v>
      </c>
      <c r="M8" s="11">
        <v>17640.48</v>
      </c>
      <c r="N8" s="11">
        <f>SUM(J8:M8)</f>
        <v>138001.79501100001</v>
      </c>
      <c r="O8" s="8">
        <v>2</v>
      </c>
      <c r="P8" s="12">
        <f>O8*G8</f>
        <v>82.7</v>
      </c>
    </row>
    <row r="9" spans="1:16" x14ac:dyDescent="0.25">
      <c r="A9" s="8" t="s">
        <v>82</v>
      </c>
      <c r="B9" s="8" t="s">
        <v>20</v>
      </c>
      <c r="C9" s="8" t="s">
        <v>21</v>
      </c>
      <c r="D9" s="9">
        <v>42450</v>
      </c>
      <c r="E9" s="10" t="s">
        <v>27</v>
      </c>
      <c r="F9" s="10" t="s">
        <v>15</v>
      </c>
      <c r="G9" s="16">
        <v>39.573</v>
      </c>
      <c r="H9" s="11">
        <f>G9*80*26</f>
        <v>82311.839999999997</v>
      </c>
      <c r="I9" s="11">
        <v>0</v>
      </c>
      <c r="J9" s="11">
        <f>H9+I9</f>
        <v>82311.839999999997</v>
      </c>
      <c r="K9" s="11">
        <f>J9*18.56%</f>
        <v>15277.077503999999</v>
      </c>
      <c r="L9" s="11">
        <f>J9*7.65%</f>
        <v>6296.8557599999995</v>
      </c>
      <c r="M9" s="11">
        <v>6518.64</v>
      </c>
      <c r="N9" s="11">
        <f>SUM(J9:M9)</f>
        <v>110404.413264</v>
      </c>
      <c r="O9" s="8">
        <v>433.5</v>
      </c>
      <c r="P9" s="12">
        <f>O9*G9</f>
        <v>17154.895499999999</v>
      </c>
    </row>
    <row r="10" spans="1:16" x14ac:dyDescent="0.25">
      <c r="A10" s="8" t="s">
        <v>83</v>
      </c>
      <c r="B10" s="8" t="s">
        <v>107</v>
      </c>
      <c r="C10" s="8" t="s">
        <v>77</v>
      </c>
      <c r="D10" s="9">
        <v>45468</v>
      </c>
      <c r="E10" s="10" t="s">
        <v>27</v>
      </c>
      <c r="F10" s="10" t="s">
        <v>15</v>
      </c>
      <c r="G10" s="16">
        <v>38.460999999999999</v>
      </c>
      <c r="H10" s="11">
        <f>G10*80*26</f>
        <v>79998.880000000005</v>
      </c>
      <c r="I10" s="11">
        <v>0</v>
      </c>
      <c r="J10" s="11">
        <f>H10+I10</f>
        <v>79998.880000000005</v>
      </c>
      <c r="K10" s="11">
        <f>J10*18.56%</f>
        <v>14847.792127999999</v>
      </c>
      <c r="L10" s="11">
        <f>J10*7.65%</f>
        <v>6119.9143199999999</v>
      </c>
      <c r="M10" s="11">
        <v>17640.48</v>
      </c>
      <c r="N10" s="11">
        <f>SUM(J10:M10)</f>
        <v>118607.066448</v>
      </c>
      <c r="O10" s="8">
        <v>24</v>
      </c>
      <c r="P10" s="12">
        <f>O10*G10</f>
        <v>923.06399999999996</v>
      </c>
    </row>
    <row r="11" spans="1:16" x14ac:dyDescent="0.25">
      <c r="A11" t="s">
        <v>32</v>
      </c>
      <c r="B11" t="s">
        <v>33</v>
      </c>
      <c r="C11" t="s">
        <v>18</v>
      </c>
      <c r="D11" s="5">
        <v>44431</v>
      </c>
      <c r="E11" s="4" t="s">
        <v>27</v>
      </c>
      <c r="F11" s="4" t="s">
        <v>15</v>
      </c>
      <c r="G11" s="17">
        <v>38.460999999999999</v>
      </c>
      <c r="H11" s="18">
        <f>G11*80*26</f>
        <v>79998.880000000005</v>
      </c>
      <c r="I11" s="3">
        <v>0</v>
      </c>
      <c r="J11" s="3">
        <f>H11+I11</f>
        <v>79998.880000000005</v>
      </c>
      <c r="K11" s="3">
        <f>J11*18.56%</f>
        <v>14847.792127999999</v>
      </c>
      <c r="L11" s="3">
        <f>J11*7.65%</f>
        <v>6119.9143199999999</v>
      </c>
      <c r="M11" s="3">
        <v>6518.64</v>
      </c>
      <c r="N11" s="3">
        <f>SUM(J11:M11)</f>
        <v>107485.226448</v>
      </c>
      <c r="O11">
        <v>260</v>
      </c>
      <c r="P11" s="13">
        <f>O11*G11</f>
        <v>9999.8599999999988</v>
      </c>
    </row>
    <row r="12" spans="1:16" x14ac:dyDescent="0.25">
      <c r="A12" t="s">
        <v>62</v>
      </c>
      <c r="B12" t="s">
        <v>34</v>
      </c>
      <c r="C12" t="str">
        <f>C11</f>
        <v>Solid Waste</v>
      </c>
      <c r="D12" s="5">
        <v>35794</v>
      </c>
      <c r="E12" s="4" t="s">
        <v>26</v>
      </c>
      <c r="F12" s="4" t="s">
        <v>15</v>
      </c>
      <c r="G12" s="17">
        <v>33.744</v>
      </c>
      <c r="H12" s="18">
        <f>G12*80*26</f>
        <v>70187.520000000004</v>
      </c>
      <c r="I12" s="3">
        <v>0</v>
      </c>
      <c r="J12" s="3">
        <f>H12+I12</f>
        <v>70187.520000000004</v>
      </c>
      <c r="K12" s="3">
        <f>J12*18.56%</f>
        <v>13026.803711999999</v>
      </c>
      <c r="L12" s="3">
        <f>J12*7.65%</f>
        <v>5369.3452800000005</v>
      </c>
      <c r="M12" s="3">
        <v>11087.28</v>
      </c>
      <c r="N12" s="3">
        <f>SUM(J12:M12)</f>
        <v>99670.948991999991</v>
      </c>
      <c r="O12">
        <v>525.25</v>
      </c>
      <c r="P12" s="13">
        <f>O12*G12</f>
        <v>17724.036</v>
      </c>
    </row>
    <row r="13" spans="1:16" x14ac:dyDescent="0.25">
      <c r="A13" t="s">
        <v>80</v>
      </c>
      <c r="B13" t="s">
        <v>81</v>
      </c>
      <c r="C13" t="s">
        <v>14</v>
      </c>
      <c r="D13" s="5">
        <v>45072</v>
      </c>
      <c r="E13" s="4" t="s">
        <v>26</v>
      </c>
      <c r="F13" s="4" t="s">
        <v>15</v>
      </c>
      <c r="G13" s="17">
        <v>33.652999999999999</v>
      </c>
      <c r="H13" s="18">
        <f>G13*80*26</f>
        <v>69998.239999999991</v>
      </c>
      <c r="I13" s="3">
        <v>0</v>
      </c>
      <c r="J13" s="3">
        <f>H13+I13</f>
        <v>69998.239999999991</v>
      </c>
      <c r="K13" s="3">
        <f>J13*18.56%</f>
        <v>12991.673343999997</v>
      </c>
      <c r="L13" s="3">
        <f>J13*7.65%</f>
        <v>5354.8653599999989</v>
      </c>
      <c r="M13" s="3">
        <v>0</v>
      </c>
      <c r="N13" s="3">
        <f>SUM(J13:M13)</f>
        <v>88344.778703999982</v>
      </c>
      <c r="O13">
        <v>192</v>
      </c>
      <c r="P13" s="13">
        <f>O13*G13</f>
        <v>6461.3760000000002</v>
      </c>
    </row>
    <row r="14" spans="1:16" x14ac:dyDescent="0.25">
      <c r="A14" s="8" t="s">
        <v>90</v>
      </c>
      <c r="B14" s="8" t="s">
        <v>91</v>
      </c>
      <c r="C14" s="8" t="s">
        <v>22</v>
      </c>
      <c r="D14" s="9">
        <v>45586</v>
      </c>
      <c r="E14" s="10" t="s">
        <v>27</v>
      </c>
      <c r="F14" s="10" t="s">
        <v>15</v>
      </c>
      <c r="G14" s="16">
        <v>33</v>
      </c>
      <c r="H14" s="11">
        <f>G14*80*26</f>
        <v>68640</v>
      </c>
      <c r="I14" s="11">
        <v>0</v>
      </c>
      <c r="J14" s="11">
        <f>H14+I14</f>
        <v>68640</v>
      </c>
      <c r="K14" s="11">
        <f>J14*21.24%</f>
        <v>14579.135999999999</v>
      </c>
      <c r="L14" s="11">
        <f>J14*7.65%</f>
        <v>5250.96</v>
      </c>
      <c r="M14" s="11">
        <v>6518.64</v>
      </c>
      <c r="N14" s="11">
        <f>SUM(J14:M14)</f>
        <v>94988.736000000004</v>
      </c>
      <c r="O14" s="8">
        <v>24</v>
      </c>
      <c r="P14" s="12">
        <f>O14*G14</f>
        <v>792</v>
      </c>
    </row>
    <row r="15" spans="1:16" x14ac:dyDescent="0.25">
      <c r="A15" s="19" t="s">
        <v>29</v>
      </c>
      <c r="B15" s="19" t="s">
        <v>30</v>
      </c>
      <c r="C15" s="19" t="s">
        <v>31</v>
      </c>
      <c r="D15" s="20">
        <v>33718</v>
      </c>
      <c r="E15" s="21" t="s">
        <v>27</v>
      </c>
      <c r="F15" s="21" t="s">
        <v>15</v>
      </c>
      <c r="G15" s="22">
        <v>29.998999999999999</v>
      </c>
      <c r="H15" s="18">
        <f>G15*80*26</f>
        <v>62397.919999999998</v>
      </c>
      <c r="I15" s="18">
        <v>0</v>
      </c>
      <c r="J15" s="18">
        <f>H15+I15</f>
        <v>62397.919999999998</v>
      </c>
      <c r="K15" s="18">
        <f>J15*18.56%</f>
        <v>11581.053951999998</v>
      </c>
      <c r="L15" s="18">
        <f>J15*7.65%</f>
        <v>4773.4408800000001</v>
      </c>
      <c r="M15" s="18">
        <v>6518.64</v>
      </c>
      <c r="N15" s="18">
        <f>SUM(J15:M15)</f>
        <v>85271.054831999994</v>
      </c>
      <c r="O15" s="19">
        <v>592</v>
      </c>
      <c r="P15" s="13">
        <f>O15*G15</f>
        <v>17759.407999999999</v>
      </c>
    </row>
    <row r="16" spans="1:16" x14ac:dyDescent="0.25">
      <c r="A16" s="8" t="s">
        <v>35</v>
      </c>
      <c r="B16" s="8" t="s">
        <v>36</v>
      </c>
      <c r="C16" s="8" t="str">
        <f>C15</f>
        <v>Recreation</v>
      </c>
      <c r="D16" s="9">
        <v>41771</v>
      </c>
      <c r="E16" s="10" t="s">
        <v>26</v>
      </c>
      <c r="F16" s="10" t="s">
        <v>15</v>
      </c>
      <c r="G16" s="16">
        <v>29.87</v>
      </c>
      <c r="H16" s="11">
        <f>G16*80*26</f>
        <v>62129.599999999999</v>
      </c>
      <c r="I16" s="11">
        <v>0</v>
      </c>
      <c r="J16" s="11">
        <f>H16+I16</f>
        <v>62129.599999999999</v>
      </c>
      <c r="K16" s="11">
        <f>J16*18.56%</f>
        <v>11531.25376</v>
      </c>
      <c r="L16" s="11">
        <f>J16*7.65%</f>
        <v>4752.9143999999997</v>
      </c>
      <c r="M16" s="11">
        <v>11087.28</v>
      </c>
      <c r="N16" s="11">
        <f>SUM(J16:M16)</f>
        <v>89501.048159999991</v>
      </c>
      <c r="O16" s="8">
        <v>11.75</v>
      </c>
      <c r="P16" s="12">
        <f>O16*G16</f>
        <v>350.97250000000003</v>
      </c>
    </row>
    <row r="17" spans="1:16" x14ac:dyDescent="0.25">
      <c r="A17" t="s">
        <v>119</v>
      </c>
      <c r="B17" t="s">
        <v>88</v>
      </c>
      <c r="C17" t="s">
        <v>21</v>
      </c>
      <c r="D17" s="5">
        <v>45174</v>
      </c>
      <c r="E17" s="4" t="s">
        <v>26</v>
      </c>
      <c r="F17" s="4" t="s">
        <v>15</v>
      </c>
      <c r="G17" s="17">
        <v>28.84</v>
      </c>
      <c r="H17" s="18">
        <f>G17*80*26</f>
        <v>59987.199999999997</v>
      </c>
      <c r="I17" s="3">
        <v>6552.93</v>
      </c>
      <c r="J17" s="3">
        <f>H17+I17</f>
        <v>66540.13</v>
      </c>
      <c r="K17" s="3">
        <f>J17*21.24%</f>
        <v>14133.123611999999</v>
      </c>
      <c r="L17" s="3">
        <f>J17*7.65%</f>
        <v>5090.3199450000002</v>
      </c>
      <c r="M17" s="3">
        <v>6518.64</v>
      </c>
      <c r="N17" s="3">
        <f>SUM(J17:M17)</f>
        <v>92282.213556999995</v>
      </c>
      <c r="O17">
        <v>56</v>
      </c>
      <c r="P17" s="13">
        <f>O17*G17</f>
        <v>1615.04</v>
      </c>
    </row>
    <row r="18" spans="1:16" x14ac:dyDescent="0.25">
      <c r="A18" t="s">
        <v>43</v>
      </c>
      <c r="B18" t="s">
        <v>44</v>
      </c>
      <c r="C18" t="s">
        <v>19</v>
      </c>
      <c r="D18" s="5">
        <v>43896</v>
      </c>
      <c r="E18" s="4" t="s">
        <v>26</v>
      </c>
      <c r="F18" s="4" t="s">
        <v>15</v>
      </c>
      <c r="G18" s="17">
        <v>27.81</v>
      </c>
      <c r="H18" s="18">
        <f>G18*80*26</f>
        <v>57844.799999999996</v>
      </c>
      <c r="I18" s="3">
        <v>9202.41</v>
      </c>
      <c r="J18" s="3">
        <f>H18+I18</f>
        <v>67047.209999999992</v>
      </c>
      <c r="K18" s="3">
        <f>J18*18.56%</f>
        <v>12443.962175999997</v>
      </c>
      <c r="L18" s="3">
        <f>J18*7.65%</f>
        <v>5129.1115649999992</v>
      </c>
      <c r="M18" s="3">
        <v>6356.88</v>
      </c>
      <c r="N18" s="3">
        <f>SUM(J18:M18)</f>
        <v>90977.163740999997</v>
      </c>
      <c r="O18">
        <v>57.5</v>
      </c>
      <c r="P18" s="13">
        <f>O18*G18</f>
        <v>1599.0749999999998</v>
      </c>
    </row>
    <row r="19" spans="1:16" x14ac:dyDescent="0.25">
      <c r="A19" t="s">
        <v>57</v>
      </c>
      <c r="B19" t="s">
        <v>58</v>
      </c>
      <c r="C19" t="s">
        <v>22</v>
      </c>
      <c r="D19" s="5">
        <v>43070</v>
      </c>
      <c r="E19" s="4" t="s">
        <v>27</v>
      </c>
      <c r="F19" s="4" t="s">
        <v>15</v>
      </c>
      <c r="G19" s="17">
        <v>26.78</v>
      </c>
      <c r="H19" s="18">
        <f>G19*80*26</f>
        <v>55702.400000000001</v>
      </c>
      <c r="I19" s="3">
        <v>10008.18</v>
      </c>
      <c r="J19" s="3">
        <f>H19+I19</f>
        <v>65710.58</v>
      </c>
      <c r="K19" s="3">
        <f>J19*21.24%</f>
        <v>13956.927191999999</v>
      </c>
      <c r="L19" s="3">
        <f>J19*7.65%</f>
        <v>5026.8593700000001</v>
      </c>
      <c r="M19" s="3">
        <v>17640.48</v>
      </c>
      <c r="N19" s="3">
        <f>SUM(J19:M19)</f>
        <v>102334.84656200001</v>
      </c>
      <c r="O19">
        <v>497</v>
      </c>
      <c r="P19" s="13">
        <f>O19*G19</f>
        <v>13309.66</v>
      </c>
    </row>
    <row r="20" spans="1:16" x14ac:dyDescent="0.25">
      <c r="A20" s="19" t="s">
        <v>73</v>
      </c>
      <c r="B20" s="19" t="s">
        <v>74</v>
      </c>
      <c r="C20" s="19" t="s">
        <v>25</v>
      </c>
      <c r="D20" s="20">
        <v>44881</v>
      </c>
      <c r="E20" s="21" t="s">
        <v>27</v>
      </c>
      <c r="F20" s="21" t="s">
        <v>15</v>
      </c>
      <c r="G20" s="22">
        <v>26.57</v>
      </c>
      <c r="H20" s="18">
        <f>G20*80*26</f>
        <v>55265.599999999999</v>
      </c>
      <c r="I20" s="18">
        <v>6335.97</v>
      </c>
      <c r="J20" s="18">
        <f>H20+I20</f>
        <v>61601.57</v>
      </c>
      <c r="K20" s="18">
        <f>J20*21.24%</f>
        <v>13084.173467999999</v>
      </c>
      <c r="L20" s="18">
        <f>J20*7.65%</f>
        <v>4712.5201049999996</v>
      </c>
      <c r="M20" s="18">
        <v>13534.32</v>
      </c>
      <c r="N20" s="18">
        <f>SUM(J20:M20)</f>
        <v>92932.583573000011</v>
      </c>
      <c r="O20" s="19">
        <v>253</v>
      </c>
      <c r="P20" s="13">
        <f>O20*G20</f>
        <v>6722.21</v>
      </c>
    </row>
    <row r="21" spans="1:16" x14ac:dyDescent="0.25">
      <c r="A21" t="s">
        <v>113</v>
      </c>
      <c r="B21" t="s">
        <v>67</v>
      </c>
      <c r="C21" t="s">
        <v>22</v>
      </c>
      <c r="D21" s="5">
        <v>45162</v>
      </c>
      <c r="E21" s="4" t="s">
        <v>27</v>
      </c>
      <c r="F21" s="4" t="s">
        <v>15</v>
      </c>
      <c r="G21" s="17">
        <v>25.78</v>
      </c>
      <c r="H21" s="18">
        <f>G21*80*26</f>
        <v>53622.400000000001</v>
      </c>
      <c r="I21" s="3">
        <v>6724.83</v>
      </c>
      <c r="J21" s="3">
        <f>H21+I21</f>
        <v>60347.23</v>
      </c>
      <c r="K21" s="3">
        <f>J21*21.24%</f>
        <v>12817.751651999999</v>
      </c>
      <c r="L21" s="3">
        <f>J21*7.65%</f>
        <v>4616.5630950000004</v>
      </c>
      <c r="M21" s="3">
        <v>6518.64</v>
      </c>
      <c r="N21" s="3">
        <f>SUM(J21:M21)</f>
        <v>84300.184747000007</v>
      </c>
      <c r="O21">
        <v>44</v>
      </c>
      <c r="P21" s="13">
        <f>O21*G21</f>
        <v>1134.3200000000002</v>
      </c>
    </row>
    <row r="22" spans="1:16" x14ac:dyDescent="0.25">
      <c r="A22" s="8" t="s">
        <v>47</v>
      </c>
      <c r="B22" s="8" t="s">
        <v>48</v>
      </c>
      <c r="C22" s="8" t="s">
        <v>23</v>
      </c>
      <c r="D22" s="9">
        <v>39664</v>
      </c>
      <c r="E22" s="10" t="s">
        <v>26</v>
      </c>
      <c r="F22" s="10" t="s">
        <v>15</v>
      </c>
      <c r="G22" s="16">
        <v>25.1</v>
      </c>
      <c r="H22" s="11">
        <f>G22*80*26</f>
        <v>52208</v>
      </c>
      <c r="I22" s="11">
        <v>585.38</v>
      </c>
      <c r="J22" s="11">
        <f>H22+I22</f>
        <v>52793.38</v>
      </c>
      <c r="K22" s="11">
        <f>J22*18.56%</f>
        <v>9798.4513279999992</v>
      </c>
      <c r="L22" s="11">
        <f>J22*7.65%</f>
        <v>4038.6935699999999</v>
      </c>
      <c r="M22" s="11">
        <v>6518.64</v>
      </c>
      <c r="N22" s="11">
        <f>SUM(J22:M22)</f>
        <v>73149.164898000003</v>
      </c>
      <c r="O22" s="8">
        <v>427</v>
      </c>
      <c r="P22" s="12">
        <f>O22*G22</f>
        <v>10717.7</v>
      </c>
    </row>
    <row r="23" spans="1:16" x14ac:dyDescent="0.25">
      <c r="A23" t="s">
        <v>45</v>
      </c>
      <c r="B23" t="s">
        <v>46</v>
      </c>
      <c r="C23" t="s">
        <v>77</v>
      </c>
      <c r="D23" s="5">
        <v>39713</v>
      </c>
      <c r="E23" s="4" t="s">
        <v>26</v>
      </c>
      <c r="F23" s="4" t="s">
        <v>15</v>
      </c>
      <c r="G23" s="17">
        <v>25.05</v>
      </c>
      <c r="H23" s="18">
        <f>G23*80*26</f>
        <v>52104</v>
      </c>
      <c r="I23" s="3">
        <v>2802.42</v>
      </c>
      <c r="J23" s="3">
        <f>H23+I23</f>
        <v>54906.42</v>
      </c>
      <c r="K23" s="3">
        <f>J23*18.56%</f>
        <v>10190.631551999999</v>
      </c>
      <c r="L23" s="3">
        <f>J23*7.65%</f>
        <v>4200.3411299999998</v>
      </c>
      <c r="M23" s="3">
        <v>17640.48</v>
      </c>
      <c r="N23" s="3">
        <f>SUM(J23:M23)</f>
        <v>86937.872681999987</v>
      </c>
      <c r="O23">
        <v>350.5</v>
      </c>
      <c r="P23" s="13">
        <f>O23*G23</f>
        <v>8780.0249999999996</v>
      </c>
    </row>
    <row r="24" spans="1:16" x14ac:dyDescent="0.25">
      <c r="A24" s="8" t="s">
        <v>38</v>
      </c>
      <c r="B24" s="8" t="s">
        <v>39</v>
      </c>
      <c r="C24" s="8" t="s">
        <v>40</v>
      </c>
      <c r="D24" s="9">
        <v>42765</v>
      </c>
      <c r="E24" s="10" t="s">
        <v>26</v>
      </c>
      <c r="F24" s="10" t="s">
        <v>15</v>
      </c>
      <c r="G24" s="16">
        <v>25</v>
      </c>
      <c r="H24" s="11">
        <f>G24*80*26</f>
        <v>52000</v>
      </c>
      <c r="I24" s="11">
        <v>0</v>
      </c>
      <c r="J24" s="11">
        <f>H24+I24</f>
        <v>52000</v>
      </c>
      <c r="K24" s="11">
        <f>J24*18.56%</f>
        <v>9651.1999999999989</v>
      </c>
      <c r="L24" s="11">
        <f>J24*7.65%</f>
        <v>3978</v>
      </c>
      <c r="M24" s="11">
        <v>11087.28</v>
      </c>
      <c r="N24" s="11">
        <f>SUM(J24:M24)</f>
        <v>76716.479999999996</v>
      </c>
      <c r="O24" s="8">
        <v>250.75</v>
      </c>
      <c r="P24" s="12">
        <f>O24*G24</f>
        <v>6268.75</v>
      </c>
    </row>
    <row r="25" spans="1:16" x14ac:dyDescent="0.25">
      <c r="A25" t="s">
        <v>59</v>
      </c>
      <c r="B25" t="s">
        <v>60</v>
      </c>
      <c r="C25" t="s">
        <v>22</v>
      </c>
      <c r="D25" s="5">
        <v>44599</v>
      </c>
      <c r="E25" s="4" t="s">
        <v>27</v>
      </c>
      <c r="F25" s="4" t="s">
        <v>15</v>
      </c>
      <c r="G25" s="17">
        <v>23.08</v>
      </c>
      <c r="H25" s="18">
        <f>G25*80*26</f>
        <v>48006.399999999994</v>
      </c>
      <c r="I25" s="3">
        <v>7300.57</v>
      </c>
      <c r="J25" s="3">
        <f>H25+I25</f>
        <v>55306.969999999994</v>
      </c>
      <c r="K25" s="3">
        <f>J25*21.24%</f>
        <v>11747.200427999998</v>
      </c>
      <c r="L25" s="3">
        <f>J25*7.65%</f>
        <v>4230.9832049999995</v>
      </c>
      <c r="M25" s="3">
        <v>17640.48</v>
      </c>
      <c r="N25" s="3">
        <f>SUM(J25:M25)</f>
        <v>88925.63363299999</v>
      </c>
      <c r="O25">
        <v>248</v>
      </c>
      <c r="P25" s="13">
        <f>O25*G25</f>
        <v>5723.8399999999992</v>
      </c>
    </row>
    <row r="26" spans="1:16" x14ac:dyDescent="0.25">
      <c r="A26" s="8" t="s">
        <v>97</v>
      </c>
      <c r="B26" s="8" t="s">
        <v>98</v>
      </c>
      <c r="C26" s="8" t="s">
        <v>21</v>
      </c>
      <c r="D26" s="9">
        <v>45450</v>
      </c>
      <c r="E26" s="10" t="s">
        <v>26</v>
      </c>
      <c r="F26" s="10" t="s">
        <v>15</v>
      </c>
      <c r="G26" s="16">
        <v>22.66</v>
      </c>
      <c r="H26" s="11">
        <f>G26*80*26</f>
        <v>47132.799999999996</v>
      </c>
      <c r="I26" s="11">
        <v>0</v>
      </c>
      <c r="J26" s="11">
        <f>H26+I26</f>
        <v>47132.799999999996</v>
      </c>
      <c r="K26" s="11">
        <f>J26*21.24%</f>
        <v>10011.006719999998</v>
      </c>
      <c r="L26" s="11">
        <f>J26*7.65%</f>
        <v>3605.6591999999996</v>
      </c>
      <c r="M26" s="11">
        <v>11087.28</v>
      </c>
      <c r="N26" s="11">
        <f>SUM(J26:M26)</f>
        <v>71836.745920000001</v>
      </c>
      <c r="O26" s="8">
        <v>22</v>
      </c>
      <c r="P26" s="12">
        <f>O26*G26</f>
        <v>498.52</v>
      </c>
    </row>
    <row r="27" spans="1:16" x14ac:dyDescent="0.25">
      <c r="A27" s="8" t="s">
        <v>94</v>
      </c>
      <c r="B27" s="8" t="s">
        <v>13</v>
      </c>
      <c r="C27" s="8" t="s">
        <v>22</v>
      </c>
      <c r="D27" s="9">
        <v>45271</v>
      </c>
      <c r="E27" s="10" t="s">
        <v>27</v>
      </c>
      <c r="F27" s="10" t="s">
        <v>15</v>
      </c>
      <c r="G27" s="16">
        <v>22.15</v>
      </c>
      <c r="H27" s="11">
        <f>G27*80*26</f>
        <v>46072</v>
      </c>
      <c r="I27" s="11">
        <v>7502.68</v>
      </c>
      <c r="J27" s="11">
        <f>H27+I27</f>
        <v>53574.68</v>
      </c>
      <c r="K27" s="11">
        <f>J27*21.24%</f>
        <v>11379.262031999999</v>
      </c>
      <c r="L27" s="11">
        <f>J27*7.65%</f>
        <v>4098.4630200000001</v>
      </c>
      <c r="M27" s="11">
        <v>6518.64</v>
      </c>
      <c r="N27" s="11">
        <f>SUM(J27:M27)</f>
        <v>75571.045052000001</v>
      </c>
      <c r="O27" s="8">
        <v>32</v>
      </c>
      <c r="P27" s="12">
        <f>O27*G27</f>
        <v>708.8</v>
      </c>
    </row>
    <row r="28" spans="1:16" x14ac:dyDescent="0.25">
      <c r="A28" t="s">
        <v>68</v>
      </c>
      <c r="B28" t="s">
        <v>69</v>
      </c>
      <c r="C28" t="s">
        <v>70</v>
      </c>
      <c r="D28" s="5">
        <v>44956</v>
      </c>
      <c r="E28" s="4" t="s">
        <v>26</v>
      </c>
      <c r="F28" s="4" t="s">
        <v>15</v>
      </c>
      <c r="G28" s="17">
        <v>22</v>
      </c>
      <c r="H28" s="18">
        <f>G28*80*26</f>
        <v>45760</v>
      </c>
      <c r="I28" s="3">
        <v>11835.94</v>
      </c>
      <c r="J28" s="3">
        <f>H28+I28</f>
        <v>57595.94</v>
      </c>
      <c r="K28" s="3">
        <f>J28*18.56%</f>
        <v>10689.806463999999</v>
      </c>
      <c r="L28" s="3">
        <f>J28*7.65%</f>
        <v>4406.0894100000005</v>
      </c>
      <c r="M28" s="3">
        <v>6518.64</v>
      </c>
      <c r="N28" s="3">
        <f>SUM(J28:M28)</f>
        <v>79210.475873999996</v>
      </c>
      <c r="O28">
        <v>59</v>
      </c>
      <c r="P28" s="13">
        <f>O28*G28</f>
        <v>1298</v>
      </c>
    </row>
    <row r="29" spans="1:16" x14ac:dyDescent="0.25">
      <c r="A29" s="8" t="s">
        <v>71</v>
      </c>
      <c r="B29" s="8" t="s">
        <v>72</v>
      </c>
      <c r="C29" s="8" t="s">
        <v>70</v>
      </c>
      <c r="D29" s="9">
        <v>44690</v>
      </c>
      <c r="E29" s="10" t="s">
        <v>26</v>
      </c>
      <c r="F29" s="10" t="s">
        <v>15</v>
      </c>
      <c r="G29" s="16">
        <v>22</v>
      </c>
      <c r="H29" s="11">
        <f>G29*80*26</f>
        <v>45760</v>
      </c>
      <c r="I29" s="11">
        <v>8315.74</v>
      </c>
      <c r="J29" s="11">
        <f>H29+I29</f>
        <v>54075.74</v>
      </c>
      <c r="K29" s="11">
        <f>J29*18.56%</f>
        <v>10036.457343999999</v>
      </c>
      <c r="L29" s="11">
        <f>J29*7.65%</f>
        <v>4136.7941099999998</v>
      </c>
      <c r="M29" s="11">
        <v>0</v>
      </c>
      <c r="N29" s="11">
        <f>SUM(J29:M29)</f>
        <v>68248.991454000003</v>
      </c>
      <c r="O29" s="8">
        <v>20</v>
      </c>
      <c r="P29" s="12">
        <f>O29*G29</f>
        <v>440</v>
      </c>
    </row>
    <row r="30" spans="1:16" x14ac:dyDescent="0.25">
      <c r="A30" t="s">
        <v>105</v>
      </c>
      <c r="B30" t="s">
        <v>106</v>
      </c>
      <c r="C30" t="s">
        <v>77</v>
      </c>
      <c r="D30" s="5">
        <v>45559</v>
      </c>
      <c r="E30" s="4" t="s">
        <v>26</v>
      </c>
      <c r="F30" s="4" t="s">
        <v>15</v>
      </c>
      <c r="G30" s="17">
        <v>22</v>
      </c>
      <c r="H30" s="18">
        <f>G30*80*26</f>
        <v>45760</v>
      </c>
      <c r="I30" s="3">
        <v>4073.37</v>
      </c>
      <c r="J30" s="3">
        <f>H30+I30</f>
        <v>49833.37</v>
      </c>
      <c r="K30" s="3">
        <f>J30*18.56%</f>
        <v>9249.073472</v>
      </c>
      <c r="L30" s="3">
        <f>J30*7.65%</f>
        <v>3812.2528050000001</v>
      </c>
      <c r="M30" s="3">
        <v>6518.64</v>
      </c>
      <c r="N30" s="3">
        <f>SUM(J30:M30)</f>
        <v>69413.336276999995</v>
      </c>
      <c r="O30">
        <v>19.75</v>
      </c>
      <c r="P30" s="13">
        <f>O30*G30</f>
        <v>434.5</v>
      </c>
    </row>
    <row r="31" spans="1:16" x14ac:dyDescent="0.25">
      <c r="A31" t="s">
        <v>75</v>
      </c>
      <c r="B31" t="s">
        <v>76</v>
      </c>
      <c r="C31" t="s">
        <v>70</v>
      </c>
      <c r="D31" s="5">
        <v>44956</v>
      </c>
      <c r="E31" s="4" t="s">
        <v>26</v>
      </c>
      <c r="F31" s="4" t="s">
        <v>15</v>
      </c>
      <c r="G31" s="17">
        <v>22</v>
      </c>
      <c r="H31" s="18">
        <f>G31*80*26</f>
        <v>45760</v>
      </c>
      <c r="I31" s="3">
        <v>454.47</v>
      </c>
      <c r="J31" s="3">
        <f>H31+I31</f>
        <v>46214.47</v>
      </c>
      <c r="K31" s="3">
        <f>J31*18.56%</f>
        <v>8577.405632</v>
      </c>
      <c r="L31" s="3">
        <f>J31*7.65%</f>
        <v>3535.4069549999999</v>
      </c>
      <c r="M31" s="3">
        <v>13534.32</v>
      </c>
      <c r="N31" s="3">
        <f>SUM(J31:M31)</f>
        <v>71861.602587000001</v>
      </c>
      <c r="O31">
        <v>5</v>
      </c>
      <c r="P31" s="13">
        <f>O31*G31</f>
        <v>110</v>
      </c>
    </row>
    <row r="32" spans="1:16" x14ac:dyDescent="0.25">
      <c r="A32" t="s">
        <v>64</v>
      </c>
      <c r="B32" t="s">
        <v>65</v>
      </c>
      <c r="C32" t="s">
        <v>40</v>
      </c>
      <c r="D32" s="5">
        <v>44956</v>
      </c>
      <c r="E32" s="4" t="s">
        <v>26</v>
      </c>
      <c r="F32" s="4" t="s">
        <v>15</v>
      </c>
      <c r="G32" s="17">
        <v>21.94</v>
      </c>
      <c r="H32" s="18">
        <f>G32*80*26</f>
        <v>45635.200000000004</v>
      </c>
      <c r="I32" s="3">
        <v>63</v>
      </c>
      <c r="J32" s="3">
        <f>H32+I32</f>
        <v>45698.200000000004</v>
      </c>
      <c r="K32" s="3">
        <f>J32*18.56%</f>
        <v>8481.5859199999995</v>
      </c>
      <c r="L32" s="3">
        <f>J32*7.65%</f>
        <v>3495.9123000000004</v>
      </c>
      <c r="M32" s="3">
        <v>13534.32</v>
      </c>
      <c r="N32" s="3">
        <f>SUM(J32:M32)</f>
        <v>71210.018219999998</v>
      </c>
      <c r="O32">
        <v>0</v>
      </c>
      <c r="P32" s="13">
        <f>O32*G32</f>
        <v>0</v>
      </c>
    </row>
    <row r="33" spans="1:16" x14ac:dyDescent="0.25">
      <c r="A33" t="s">
        <v>95</v>
      </c>
      <c r="B33" t="s">
        <v>96</v>
      </c>
      <c r="C33" t="s">
        <v>21</v>
      </c>
      <c r="D33" s="5">
        <v>45642</v>
      </c>
      <c r="E33" s="4" t="s">
        <v>26</v>
      </c>
      <c r="F33" s="4" t="s">
        <v>15</v>
      </c>
      <c r="G33" s="17">
        <v>21.5</v>
      </c>
      <c r="H33" s="18">
        <f>G33*80*26</f>
        <v>44720</v>
      </c>
      <c r="I33" s="3">
        <v>0</v>
      </c>
      <c r="J33" s="3">
        <f>H33+I33</f>
        <v>44720</v>
      </c>
      <c r="K33" s="3">
        <f>J33*18.56%</f>
        <v>8300.0319999999992</v>
      </c>
      <c r="L33" s="3">
        <f>J33*7.65%</f>
        <v>3421.08</v>
      </c>
      <c r="M33" s="3">
        <v>0</v>
      </c>
      <c r="N33" s="3">
        <f>SUM(J33:M33)</f>
        <v>56441.112000000001</v>
      </c>
      <c r="O33">
        <v>24</v>
      </c>
      <c r="P33" s="13">
        <f>O33*G33</f>
        <v>516</v>
      </c>
    </row>
    <row r="34" spans="1:16" x14ac:dyDescent="0.25">
      <c r="A34" s="8" t="s">
        <v>109</v>
      </c>
      <c r="B34" s="8" t="s">
        <v>108</v>
      </c>
      <c r="C34" s="8" t="s">
        <v>18</v>
      </c>
      <c r="D34" s="9">
        <v>45296</v>
      </c>
      <c r="E34" s="10" t="s">
        <v>110</v>
      </c>
      <c r="F34" s="10" t="s">
        <v>15</v>
      </c>
      <c r="G34" s="16">
        <v>20.6</v>
      </c>
      <c r="H34" s="11">
        <f>G34*80*26</f>
        <v>42848</v>
      </c>
      <c r="I34" s="11">
        <v>1273.77</v>
      </c>
      <c r="J34" s="11">
        <f>H34+I34</f>
        <v>44121.77</v>
      </c>
      <c r="K34" s="11">
        <f>J34*18.56%</f>
        <v>8189.0005119999987</v>
      </c>
      <c r="L34" s="11">
        <f>J34*7.65%</f>
        <v>3375.3154049999998</v>
      </c>
      <c r="M34" s="11">
        <v>11087.28</v>
      </c>
      <c r="N34" s="11">
        <f>SUM(J34:M34)</f>
        <v>66773.365917000003</v>
      </c>
      <c r="O34" s="8">
        <v>120</v>
      </c>
      <c r="P34" s="12">
        <f>O34*G34</f>
        <v>2472</v>
      </c>
    </row>
    <row r="35" spans="1:16" x14ac:dyDescent="0.25">
      <c r="A35" s="8" t="s">
        <v>111</v>
      </c>
      <c r="B35" s="8" t="s">
        <v>112</v>
      </c>
      <c r="C35" s="8" t="s">
        <v>22</v>
      </c>
      <c r="D35" s="9">
        <v>45551</v>
      </c>
      <c r="E35" s="10" t="s">
        <v>27</v>
      </c>
      <c r="F35" s="10" t="s">
        <v>15</v>
      </c>
      <c r="G35" s="16">
        <v>20.5</v>
      </c>
      <c r="H35" s="11">
        <f>G35*80*26</f>
        <v>42640</v>
      </c>
      <c r="I35" s="11">
        <v>246</v>
      </c>
      <c r="J35" s="11">
        <f>H35+I35</f>
        <v>42886</v>
      </c>
      <c r="K35" s="11">
        <f>J35*21.24%</f>
        <v>9108.9863999999998</v>
      </c>
      <c r="L35" s="11">
        <f>J35*7.65%</f>
        <v>3280.779</v>
      </c>
      <c r="M35" s="11">
        <v>6518.64</v>
      </c>
      <c r="N35" s="11">
        <f>SUM(J35:M35)</f>
        <v>61794.405400000003</v>
      </c>
      <c r="O35" s="8">
        <v>32</v>
      </c>
      <c r="P35" s="12">
        <f>O35*G35</f>
        <v>656</v>
      </c>
    </row>
    <row r="36" spans="1:16" x14ac:dyDescent="0.25">
      <c r="A36" t="s">
        <v>92</v>
      </c>
      <c r="B36" t="s">
        <v>93</v>
      </c>
      <c r="C36" t="s">
        <v>22</v>
      </c>
      <c r="D36" s="5">
        <v>45628</v>
      </c>
      <c r="E36" s="4" t="s">
        <v>27</v>
      </c>
      <c r="F36" s="4" t="s">
        <v>15</v>
      </c>
      <c r="G36" s="17">
        <v>20.5</v>
      </c>
      <c r="H36" s="18">
        <f>G36*80*26</f>
        <v>42640</v>
      </c>
      <c r="I36" s="3">
        <v>0</v>
      </c>
      <c r="J36" s="3">
        <f>H36+I36</f>
        <v>42640</v>
      </c>
      <c r="K36" s="3">
        <f>J36*21.24%</f>
        <v>9056.735999999999</v>
      </c>
      <c r="L36" s="3">
        <f>J36*7.65%</f>
        <v>3261.96</v>
      </c>
      <c r="M36" s="3">
        <v>161.76</v>
      </c>
      <c r="N36" s="3">
        <f>SUM(J36:M36)</f>
        <v>55120.455999999998</v>
      </c>
      <c r="O36">
        <v>32</v>
      </c>
      <c r="P36" s="13">
        <f>O36*G36</f>
        <v>656</v>
      </c>
    </row>
    <row r="37" spans="1:16" x14ac:dyDescent="0.25">
      <c r="A37" t="s">
        <v>50</v>
      </c>
      <c r="B37" t="s">
        <v>51</v>
      </c>
      <c r="C37" t="s">
        <v>18</v>
      </c>
      <c r="D37" s="5">
        <v>43217</v>
      </c>
      <c r="E37" s="4" t="s">
        <v>26</v>
      </c>
      <c r="F37" s="4" t="s">
        <v>15</v>
      </c>
      <c r="G37" s="17">
        <v>20.34</v>
      </c>
      <c r="H37" s="18">
        <f>G37*80*26</f>
        <v>42307.200000000004</v>
      </c>
      <c r="I37" s="3">
        <v>5930.54</v>
      </c>
      <c r="J37" s="3">
        <f>H37+I37</f>
        <v>48237.740000000005</v>
      </c>
      <c r="K37" s="3">
        <f>J37*18.56%</f>
        <v>8952.9245439999995</v>
      </c>
      <c r="L37" s="3">
        <f>J37*7.65%</f>
        <v>3690.1871100000003</v>
      </c>
      <c r="M37" s="3">
        <v>13534.32</v>
      </c>
      <c r="N37" s="3">
        <f>SUM(J37:M37)</f>
        <v>74415.171654000005</v>
      </c>
      <c r="O37">
        <v>318.5</v>
      </c>
      <c r="P37" s="13">
        <f>O37*G37</f>
        <v>6478.29</v>
      </c>
    </row>
    <row r="38" spans="1:16" x14ac:dyDescent="0.25">
      <c r="A38" s="8" t="s">
        <v>52</v>
      </c>
      <c r="B38" s="8" t="s">
        <v>53</v>
      </c>
      <c r="C38" s="8" t="s">
        <v>18</v>
      </c>
      <c r="D38" s="9">
        <v>43325</v>
      </c>
      <c r="E38" s="10" t="s">
        <v>26</v>
      </c>
      <c r="F38" s="10" t="s">
        <v>15</v>
      </c>
      <c r="G38" s="16">
        <v>20.34</v>
      </c>
      <c r="H38" s="11">
        <f>G38*80*26</f>
        <v>42307.200000000004</v>
      </c>
      <c r="I38" s="11">
        <v>4515.1499999999996</v>
      </c>
      <c r="J38" s="11">
        <f>H38+I38</f>
        <v>46822.350000000006</v>
      </c>
      <c r="K38" s="11">
        <f>J38*18.56%</f>
        <v>8690.2281600000006</v>
      </c>
      <c r="L38" s="11">
        <f>J38*7.65%</f>
        <v>3581.9097750000005</v>
      </c>
      <c r="M38" s="11">
        <v>13534.32</v>
      </c>
      <c r="N38" s="11">
        <f>SUM(J38:M38)</f>
        <v>72628.807935000004</v>
      </c>
      <c r="O38" s="8">
        <v>203.5</v>
      </c>
      <c r="P38" s="12">
        <f>O38*G38</f>
        <v>4139.1899999999996</v>
      </c>
    </row>
    <row r="39" spans="1:16" x14ac:dyDescent="0.25">
      <c r="A39" s="8" t="s">
        <v>49</v>
      </c>
      <c r="B39" s="8" t="s">
        <v>17</v>
      </c>
      <c r="C39" s="8" t="s">
        <v>21</v>
      </c>
      <c r="D39" s="9">
        <v>43640</v>
      </c>
      <c r="E39" s="10" t="s">
        <v>26</v>
      </c>
      <c r="F39" s="10" t="s">
        <v>15</v>
      </c>
      <c r="G39" s="16">
        <v>19.95</v>
      </c>
      <c r="H39" s="11">
        <f>G39*80*26</f>
        <v>41496</v>
      </c>
      <c r="I39" s="11">
        <v>6600.78</v>
      </c>
      <c r="J39" s="11">
        <f>H39+I39</f>
        <v>48096.78</v>
      </c>
      <c r="K39" s="11">
        <f>J39*18.56%</f>
        <v>8926.7623679999997</v>
      </c>
      <c r="L39" s="11">
        <f>J39*7.65%</f>
        <v>3679.4036699999997</v>
      </c>
      <c r="M39" s="11">
        <v>6518.64</v>
      </c>
      <c r="N39" s="11">
        <f>SUM(J39:M39)</f>
        <v>67221.586037999994</v>
      </c>
      <c r="O39" s="8">
        <v>202</v>
      </c>
      <c r="P39" s="12">
        <f>O39*G39</f>
        <v>4029.8999999999996</v>
      </c>
    </row>
    <row r="40" spans="1:16" x14ac:dyDescent="0.25">
      <c r="A40" s="8" t="s">
        <v>87</v>
      </c>
      <c r="B40" s="8" t="s">
        <v>88</v>
      </c>
      <c r="C40" s="8" t="s">
        <v>40</v>
      </c>
      <c r="D40" s="9">
        <v>44431</v>
      </c>
      <c r="E40" s="10" t="s">
        <v>26</v>
      </c>
      <c r="F40" s="10" t="s">
        <v>15</v>
      </c>
      <c r="G40" s="16">
        <v>19.57</v>
      </c>
      <c r="H40" s="11">
        <f>G40*80*26</f>
        <v>40705.599999999999</v>
      </c>
      <c r="I40" s="11">
        <v>1143.1600000000001</v>
      </c>
      <c r="J40" s="11">
        <f>H40+I40</f>
        <v>41848.76</v>
      </c>
      <c r="K40" s="11">
        <f>J40*18.56%</f>
        <v>7767.1298559999996</v>
      </c>
      <c r="L40" s="11">
        <f>J40*7.65%</f>
        <v>3201.4301399999999</v>
      </c>
      <c r="M40" s="11">
        <v>161.76</v>
      </c>
      <c r="N40" s="11">
        <f>SUM(J40:M40)</f>
        <v>52979.079996</v>
      </c>
      <c r="O40" s="8">
        <v>13.5</v>
      </c>
      <c r="P40" s="12">
        <f>O40*G40</f>
        <v>264.19499999999999</v>
      </c>
    </row>
    <row r="41" spans="1:16" x14ac:dyDescent="0.25">
      <c r="A41" t="s">
        <v>78</v>
      </c>
      <c r="B41" t="s">
        <v>79</v>
      </c>
      <c r="C41" t="s">
        <v>18</v>
      </c>
      <c r="D41" s="5">
        <v>42863</v>
      </c>
      <c r="E41" s="4" t="s">
        <v>26</v>
      </c>
      <c r="F41" s="4" t="s">
        <v>15</v>
      </c>
      <c r="G41" s="17">
        <v>19.57</v>
      </c>
      <c r="H41" s="18">
        <f>G41*80*26</f>
        <v>40705.599999999999</v>
      </c>
      <c r="I41" s="3">
        <v>554.33000000000004</v>
      </c>
      <c r="J41" s="3">
        <f>H41+I41</f>
        <v>41259.93</v>
      </c>
      <c r="K41" s="3">
        <f>J41*18.56%</f>
        <v>7657.8430079999998</v>
      </c>
      <c r="L41" s="3">
        <f>J41*7.65%</f>
        <v>3156.3846450000001</v>
      </c>
      <c r="M41" s="3">
        <v>6518.64</v>
      </c>
      <c r="N41" s="3">
        <f>SUM(J41:M41)</f>
        <v>58592.797653000001</v>
      </c>
      <c r="O41">
        <v>296</v>
      </c>
      <c r="P41" s="13">
        <f>O41*G41</f>
        <v>5792.72</v>
      </c>
    </row>
    <row r="42" spans="1:16" x14ac:dyDescent="0.25">
      <c r="A42" s="8" t="s">
        <v>99</v>
      </c>
      <c r="B42" s="8" t="s">
        <v>100</v>
      </c>
      <c r="C42" s="8" t="s">
        <v>31</v>
      </c>
      <c r="D42" s="9">
        <v>44813</v>
      </c>
      <c r="E42" s="10" t="s">
        <v>26</v>
      </c>
      <c r="F42" s="10" t="s">
        <v>15</v>
      </c>
      <c r="G42" s="16">
        <v>19.47</v>
      </c>
      <c r="H42" s="11">
        <f>G42*80*26</f>
        <v>40497.599999999999</v>
      </c>
      <c r="I42" s="11">
        <v>0</v>
      </c>
      <c r="J42" s="11">
        <f>H42+I42</f>
        <v>40497.599999999999</v>
      </c>
      <c r="K42" s="11">
        <f>J42*18.56%</f>
        <v>7516.3545599999989</v>
      </c>
      <c r="L42" s="11">
        <f>J42*7.65%</f>
        <v>3098.0663999999997</v>
      </c>
      <c r="M42" s="11">
        <v>161.76</v>
      </c>
      <c r="N42" s="11">
        <f>SUM(J42:M42)</f>
        <v>51273.780959999996</v>
      </c>
      <c r="O42" s="8">
        <v>31.25</v>
      </c>
      <c r="P42" s="12">
        <f>O42*G42</f>
        <v>608.4375</v>
      </c>
    </row>
    <row r="43" spans="1:16" x14ac:dyDescent="0.25">
      <c r="A43" s="8" t="s">
        <v>54</v>
      </c>
      <c r="B43" s="8" t="s">
        <v>55</v>
      </c>
      <c r="C43" s="8" t="s">
        <v>56</v>
      </c>
      <c r="D43" s="9">
        <v>44378</v>
      </c>
      <c r="E43" s="10" t="s">
        <v>26</v>
      </c>
      <c r="F43" s="10" t="s">
        <v>15</v>
      </c>
      <c r="G43" s="16">
        <v>18.57</v>
      </c>
      <c r="H43" s="11">
        <f>G43*80*26</f>
        <v>38625.599999999999</v>
      </c>
      <c r="I43" s="11">
        <v>0</v>
      </c>
      <c r="J43" s="11">
        <f>H43+I43</f>
        <v>38625.599999999999</v>
      </c>
      <c r="K43" s="11">
        <f>J43*18.56%</f>
        <v>7168.9113599999991</v>
      </c>
      <c r="L43" s="11">
        <f>J43*7.65%</f>
        <v>2954.8583999999996</v>
      </c>
      <c r="M43" s="11">
        <v>13534.32</v>
      </c>
      <c r="N43" s="11">
        <f>SUM(J43:M43)</f>
        <v>62283.689759999994</v>
      </c>
      <c r="O43" s="8">
        <v>81</v>
      </c>
      <c r="P43" s="12">
        <f>O43*G43</f>
        <v>1504.17</v>
      </c>
    </row>
    <row r="44" spans="1:16" x14ac:dyDescent="0.25">
      <c r="A44" s="8" t="s">
        <v>85</v>
      </c>
      <c r="B44" s="8" t="s">
        <v>86</v>
      </c>
      <c r="C44" s="8" t="s">
        <v>19</v>
      </c>
      <c r="D44" s="9">
        <v>45184</v>
      </c>
      <c r="E44" s="10" t="s">
        <v>26</v>
      </c>
      <c r="F44" s="10" t="s">
        <v>15</v>
      </c>
      <c r="G44" s="16">
        <v>17.77</v>
      </c>
      <c r="H44" s="11">
        <f>G44*80*26</f>
        <v>36961.599999999999</v>
      </c>
      <c r="I44" s="11">
        <v>3737.61</v>
      </c>
      <c r="J44" s="11">
        <f>H44+I44</f>
        <v>40699.21</v>
      </c>
      <c r="K44" s="11">
        <f>J44*18.56%</f>
        <v>7553.7733759999992</v>
      </c>
      <c r="L44" s="11">
        <f>J44*7.65%</f>
        <v>3113.4895649999999</v>
      </c>
      <c r="M44" s="11">
        <v>6518.64</v>
      </c>
      <c r="N44" s="11">
        <f>SUM(J44:M44)</f>
        <v>57885.112940999999</v>
      </c>
      <c r="O44" s="8">
        <v>66.25</v>
      </c>
      <c r="P44" s="12">
        <f>O44*G44</f>
        <v>1177.2625</v>
      </c>
    </row>
    <row r="45" spans="1:16" x14ac:dyDescent="0.25">
      <c r="A45" s="19" t="s">
        <v>101</v>
      </c>
      <c r="B45" s="19" t="s">
        <v>102</v>
      </c>
      <c r="C45" s="19" t="s">
        <v>31</v>
      </c>
      <c r="D45" s="20">
        <v>45539</v>
      </c>
      <c r="E45" s="21" t="s">
        <v>26</v>
      </c>
      <c r="F45" s="21" t="s">
        <v>15</v>
      </c>
      <c r="G45" s="22">
        <v>17.5</v>
      </c>
      <c r="H45" s="18">
        <f>G45*80*26</f>
        <v>36400</v>
      </c>
      <c r="I45" s="18">
        <v>0</v>
      </c>
      <c r="J45" s="18">
        <f>H45+I45</f>
        <v>36400</v>
      </c>
      <c r="K45" s="18">
        <f>J45*18.56%</f>
        <v>6755.8399999999992</v>
      </c>
      <c r="L45" s="18">
        <f>J45*7.65%</f>
        <v>2784.6</v>
      </c>
      <c r="M45" s="18">
        <v>6518.64</v>
      </c>
      <c r="N45" s="18">
        <f>SUM(J45:M45)</f>
        <v>52459.079999999994</v>
      </c>
      <c r="O45" s="19">
        <v>24</v>
      </c>
      <c r="P45" s="13">
        <f>O45*G45</f>
        <v>420</v>
      </c>
    </row>
    <row r="46" spans="1:16" x14ac:dyDescent="0.25">
      <c r="A46" s="19" t="s">
        <v>24</v>
      </c>
      <c r="B46" s="19" t="s">
        <v>28</v>
      </c>
      <c r="C46" s="19" t="s">
        <v>25</v>
      </c>
      <c r="D46" s="20">
        <v>44838</v>
      </c>
      <c r="E46" s="21" t="s">
        <v>26</v>
      </c>
      <c r="F46" s="21" t="s">
        <v>15</v>
      </c>
      <c r="G46" s="22">
        <v>17.27</v>
      </c>
      <c r="H46" s="18">
        <f>G46*80*26</f>
        <v>35921.599999999999</v>
      </c>
      <c r="I46" s="18">
        <v>13327.94</v>
      </c>
      <c r="J46" s="18">
        <f>H46+I46</f>
        <v>49249.54</v>
      </c>
      <c r="K46" s="18">
        <f>J46*21.24%</f>
        <v>10460.602295999999</v>
      </c>
      <c r="L46" s="18">
        <f>J46*7.65%</f>
        <v>3767.5898099999999</v>
      </c>
      <c r="M46" s="18">
        <v>13534.32</v>
      </c>
      <c r="N46" s="18">
        <f>SUM(J46:M46)</f>
        <v>77012.052105999988</v>
      </c>
      <c r="O46" s="19">
        <v>203</v>
      </c>
      <c r="P46" s="13">
        <f>O46*G46</f>
        <v>3505.81</v>
      </c>
    </row>
    <row r="47" spans="1:16" x14ac:dyDescent="0.25">
      <c r="A47" s="8" t="s">
        <v>75</v>
      </c>
      <c r="B47" s="8" t="s">
        <v>28</v>
      </c>
      <c r="C47" s="8" t="s">
        <v>25</v>
      </c>
      <c r="D47" s="9">
        <v>44152</v>
      </c>
      <c r="E47" s="10" t="s">
        <v>26</v>
      </c>
      <c r="F47" s="10" t="s">
        <v>15</v>
      </c>
      <c r="G47" s="16">
        <v>17.05</v>
      </c>
      <c r="H47" s="11">
        <f>G47*80*26</f>
        <v>35464</v>
      </c>
      <c r="I47" s="11">
        <v>11814.05</v>
      </c>
      <c r="J47" s="11">
        <f>H47+I47</f>
        <v>47278.05</v>
      </c>
      <c r="K47" s="11">
        <f>J47*21.24%</f>
        <v>10041.857819999999</v>
      </c>
      <c r="L47" s="11">
        <f>J47*7.65%</f>
        <v>3616.7708250000001</v>
      </c>
      <c r="M47" s="11">
        <v>6518.64</v>
      </c>
      <c r="N47" s="11">
        <f>SUM(J47:M47)</f>
        <v>67455.318645000007</v>
      </c>
      <c r="O47" s="8">
        <v>362</v>
      </c>
      <c r="P47" s="12">
        <f>O47*G47</f>
        <v>6172.1</v>
      </c>
    </row>
    <row r="48" spans="1:16" x14ac:dyDescent="0.25">
      <c r="A48" s="8" t="s">
        <v>75</v>
      </c>
      <c r="B48" s="8" t="s">
        <v>114</v>
      </c>
      <c r="C48" s="8" t="s">
        <v>25</v>
      </c>
      <c r="D48" s="9">
        <v>45268</v>
      </c>
      <c r="E48" s="10" t="s">
        <v>26</v>
      </c>
      <c r="F48" s="10" t="s">
        <v>15</v>
      </c>
      <c r="G48" s="16">
        <v>16.55</v>
      </c>
      <c r="H48" s="11">
        <f>G48*80*26</f>
        <v>34424</v>
      </c>
      <c r="I48" s="11">
        <v>8072.47</v>
      </c>
      <c r="J48" s="11">
        <f>H48+I48</f>
        <v>42496.47</v>
      </c>
      <c r="K48" s="11">
        <f>J48*21.24%</f>
        <v>9026.250227999999</v>
      </c>
      <c r="L48" s="11">
        <f>J48*7.65%</f>
        <v>3250.9799550000002</v>
      </c>
      <c r="M48" s="11">
        <v>6518.64</v>
      </c>
      <c r="N48" s="11">
        <f>SUM(J48:M48)</f>
        <v>61292.340183</v>
      </c>
      <c r="O48" s="8">
        <v>101</v>
      </c>
      <c r="P48" s="12">
        <f>O48*G48</f>
        <v>1671.5500000000002</v>
      </c>
    </row>
    <row r="49" spans="1:16" x14ac:dyDescent="0.25">
      <c r="A49" s="19" t="s">
        <v>115</v>
      </c>
      <c r="B49" s="19" t="s">
        <v>116</v>
      </c>
      <c r="C49" s="19" t="s">
        <v>25</v>
      </c>
      <c r="D49" s="20">
        <v>45423</v>
      </c>
      <c r="E49" s="21" t="s">
        <v>26</v>
      </c>
      <c r="F49" s="21" t="s">
        <v>15</v>
      </c>
      <c r="G49" s="22">
        <v>15.4</v>
      </c>
      <c r="H49" s="18">
        <f>G49*80*26</f>
        <v>32032</v>
      </c>
      <c r="I49" s="18">
        <v>8906.48</v>
      </c>
      <c r="J49" s="18">
        <f>H49+I49</f>
        <v>40938.479999999996</v>
      </c>
      <c r="K49" s="18">
        <f>J49*21.24%</f>
        <v>8695.3331519999974</v>
      </c>
      <c r="L49" s="18">
        <f>J49*7.65%</f>
        <v>3131.7937199999997</v>
      </c>
      <c r="M49" s="18">
        <v>6518.64</v>
      </c>
      <c r="N49" s="18">
        <f>SUM(J49:M49)</f>
        <v>59284.246871999996</v>
      </c>
      <c r="O49" s="19">
        <v>46</v>
      </c>
      <c r="P49" s="13">
        <f>O49*G49</f>
        <v>708.4</v>
      </c>
    </row>
    <row r="50" spans="1:16" x14ac:dyDescent="0.25">
      <c r="A50" s="8" t="s">
        <v>117</v>
      </c>
      <c r="B50" s="8" t="s">
        <v>66</v>
      </c>
      <c r="C50" s="8" t="s">
        <v>25</v>
      </c>
      <c r="D50" s="9">
        <v>45530</v>
      </c>
      <c r="E50" s="10" t="s">
        <v>26</v>
      </c>
      <c r="F50" s="10" t="s">
        <v>118</v>
      </c>
      <c r="G50" s="16">
        <v>14.95</v>
      </c>
      <c r="H50" s="11">
        <f>G50*80*26</f>
        <v>31096</v>
      </c>
      <c r="I50" s="11">
        <v>8566.36</v>
      </c>
      <c r="J50" s="11">
        <f>H50+I50</f>
        <v>39662.36</v>
      </c>
      <c r="K50" s="11">
        <f>J50*21.24%</f>
        <v>8424.2852640000001</v>
      </c>
      <c r="L50" s="11">
        <f>J50*7.65%</f>
        <v>3034.1705400000001</v>
      </c>
      <c r="M50" s="11">
        <v>6518.64</v>
      </c>
      <c r="N50" s="11">
        <f>SUM(J50:M50)</f>
        <v>57639.455803999997</v>
      </c>
      <c r="O50" s="8">
        <v>32</v>
      </c>
      <c r="P50" s="12">
        <f>O50*G50</f>
        <v>478.4</v>
      </c>
    </row>
    <row r="51" spans="1:16" s="36" customFormat="1" x14ac:dyDescent="0.25">
      <c r="D51" s="37"/>
      <c r="E51" s="38"/>
      <c r="F51" s="38"/>
      <c r="G51" s="39"/>
      <c r="H51" s="40"/>
      <c r="I51" s="40"/>
      <c r="J51" s="40"/>
      <c r="K51" s="40"/>
      <c r="L51" s="40"/>
      <c r="M51" s="40"/>
      <c r="N51" s="40"/>
      <c r="P51" s="41"/>
    </row>
    <row r="52" spans="1:16" s="36" customFormat="1" x14ac:dyDescent="0.25">
      <c r="D52" s="37"/>
      <c r="E52" s="38"/>
      <c r="F52" s="38"/>
      <c r="G52" s="39"/>
      <c r="H52" s="40"/>
      <c r="I52" s="40"/>
      <c r="J52" s="40"/>
      <c r="K52" s="40"/>
      <c r="L52" s="40"/>
      <c r="M52" s="40"/>
      <c r="N52" s="40"/>
      <c r="P52" s="41"/>
    </row>
    <row r="53" spans="1:16" x14ac:dyDescent="0.25">
      <c r="A53" s="23"/>
      <c r="B53" s="19"/>
      <c r="C53" s="19"/>
      <c r="D53" s="21"/>
      <c r="E53" s="21"/>
      <c r="F53" s="21"/>
      <c r="G53" s="21"/>
      <c r="H53" s="18"/>
      <c r="I53" s="18"/>
      <c r="J53" s="18"/>
      <c r="K53" s="18"/>
      <c r="L53" s="18"/>
      <c r="M53" s="18"/>
      <c r="N53" s="18"/>
      <c r="O53" s="19"/>
      <c r="P53" s="19"/>
    </row>
    <row r="54" spans="1:16" x14ac:dyDescent="0.25">
      <c r="O54" s="3"/>
    </row>
    <row r="56" spans="1:16" x14ac:dyDescent="0.25">
      <c r="D56" s="5"/>
    </row>
  </sheetData>
  <autoFilter ref="A2:P2" xr:uid="{7F185F78-0AAF-41E2-A189-7BD9C399995F}">
    <sortState xmlns:xlrd2="http://schemas.microsoft.com/office/spreadsheetml/2017/richdata2" ref="A4:P50">
      <sortCondition descending="1" ref="H2"/>
    </sortState>
  </autoFilter>
  <sortState xmlns:xlrd2="http://schemas.microsoft.com/office/spreadsheetml/2017/richdata2" ref="A3:O10">
    <sortCondition descending="1" ref="H3:H10"/>
  </sortState>
  <mergeCells count="13">
    <mergeCell ref="H1:H2"/>
    <mergeCell ref="A1:A2"/>
    <mergeCell ref="B1:B2"/>
    <mergeCell ref="C1:C2"/>
    <mergeCell ref="D1:D2"/>
    <mergeCell ref="F1:F2"/>
    <mergeCell ref="O1:O2"/>
    <mergeCell ref="P1:P2"/>
    <mergeCell ref="I1:I2"/>
    <mergeCell ref="K1:K2"/>
    <mergeCell ref="L1:L2"/>
    <mergeCell ref="M1:M2"/>
    <mergeCell ref="N1:N2"/>
  </mergeCells>
  <printOptions gridLines="1"/>
  <pageMargins left="0.7" right="0.7" top="0.75" bottom="0.75" header="0.3" footer="0.3"/>
  <pageSetup scale="5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reporter</cp:lastModifiedBy>
  <cp:lastPrinted>2025-01-21T20:02:03Z</cp:lastPrinted>
  <dcterms:created xsi:type="dcterms:W3CDTF">2021-05-04T15:35:49Z</dcterms:created>
  <dcterms:modified xsi:type="dcterms:W3CDTF">2025-01-23T20:18:50Z</dcterms:modified>
</cp:coreProperties>
</file>